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MAP CMH\Financial Statments\FY25\Statistics\"/>
    </mc:Choice>
  </mc:AlternateContent>
  <xr:revisionPtr revIDLastSave="0" documentId="8_{CE7FF80E-9E24-4BC9-BBCA-621C539F79B1}" xr6:coauthVersionLast="47" xr6:coauthVersionMax="47" xr10:uidLastSave="{00000000-0000-0000-0000-000000000000}"/>
  <bookViews>
    <workbookView xWindow="-120" yWindow="-120" windowWidth="29040" windowHeight="15840" xr2:uid="{5C306E78-66C2-4083-A803-D19BA6E8E68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7" i="2" l="1"/>
  <c r="J67" i="2"/>
  <c r="I67" i="2"/>
  <c r="H67" i="2"/>
  <c r="G67" i="2"/>
  <c r="F67" i="2"/>
  <c r="E67" i="2"/>
  <c r="F15" i="2"/>
  <c r="F59" i="2"/>
  <c r="G59" i="2"/>
  <c r="H59" i="2"/>
  <c r="I59" i="2"/>
  <c r="J59" i="2"/>
  <c r="K59" i="2"/>
  <c r="L59" i="2"/>
  <c r="M59" i="2"/>
  <c r="N59" i="2"/>
  <c r="O59" i="2"/>
  <c r="P59" i="2"/>
  <c r="E59" i="2"/>
  <c r="F43" i="2"/>
  <c r="F61" i="2" s="1"/>
  <c r="F62" i="2" s="1"/>
  <c r="G43" i="2"/>
  <c r="H43" i="2"/>
  <c r="I43" i="2"/>
  <c r="I61" i="2" s="1"/>
  <c r="I62" i="2" s="1"/>
  <c r="J43" i="2"/>
  <c r="K43" i="2"/>
  <c r="K61" i="2" s="1"/>
  <c r="K62" i="2" s="1"/>
  <c r="L43" i="2"/>
  <c r="M43" i="2"/>
  <c r="N43" i="2"/>
  <c r="O43" i="2"/>
  <c r="P43" i="2"/>
  <c r="F19" i="2"/>
  <c r="G19" i="2"/>
  <c r="H19" i="2"/>
  <c r="I19" i="2"/>
  <c r="J19" i="2"/>
  <c r="K19" i="2"/>
  <c r="K63" i="2" s="1"/>
  <c r="K64" i="2" s="1"/>
  <c r="L19" i="2"/>
  <c r="M19" i="2"/>
  <c r="N19" i="2"/>
  <c r="O19" i="2"/>
  <c r="P19" i="2"/>
  <c r="G15" i="2"/>
  <c r="H15" i="2"/>
  <c r="I15" i="2"/>
  <c r="I63" i="2" s="1"/>
  <c r="J15" i="2"/>
  <c r="K15" i="2"/>
  <c r="L15" i="2"/>
  <c r="M15" i="2"/>
  <c r="N15" i="2"/>
  <c r="O15" i="2"/>
  <c r="P15" i="2"/>
  <c r="E43" i="2"/>
  <c r="E19" i="2"/>
  <c r="E15" i="2"/>
  <c r="F5" i="2"/>
  <c r="G5" i="2"/>
  <c r="H5" i="2"/>
  <c r="I5" i="2"/>
  <c r="J5" i="2"/>
  <c r="K5" i="2"/>
  <c r="L5" i="2"/>
  <c r="M5" i="2"/>
  <c r="N5" i="2"/>
  <c r="O5" i="2"/>
  <c r="P5" i="2"/>
  <c r="E5" i="2"/>
  <c r="D18" i="2"/>
  <c r="D14" i="2"/>
  <c r="D11" i="2"/>
  <c r="D10" i="2"/>
  <c r="D8" i="2"/>
  <c r="D4" i="2"/>
  <c r="D3" i="2"/>
  <c r="D2" i="2"/>
  <c r="J63" i="2" l="1"/>
  <c r="G63" i="2"/>
  <c r="J61" i="2"/>
  <c r="J62" i="2" s="1"/>
  <c r="F63" i="2"/>
  <c r="H63" i="2"/>
  <c r="H61" i="2"/>
  <c r="H62" i="2" s="1"/>
  <c r="H64" i="2" s="1"/>
  <c r="G61" i="2"/>
  <c r="G62" i="2" s="1"/>
  <c r="I64" i="2"/>
  <c r="E61" i="2"/>
  <c r="E62" i="2" s="1"/>
  <c r="E63" i="2"/>
  <c r="F64" i="2"/>
  <c r="G64" i="2" l="1"/>
  <c r="J64" i="2"/>
  <c r="E64" i="2"/>
</calcChain>
</file>

<file path=xl/sharedStrings.xml><?xml version="1.0" encoding="utf-8"?>
<sst xmlns="http://schemas.openxmlformats.org/spreadsheetml/2006/main" count="86" uniqueCount="31">
  <si>
    <t>FULL/PART TIME</t>
  </si>
  <si>
    <t>PHYSICIANS</t>
  </si>
  <si>
    <t>APRN'S</t>
  </si>
  <si>
    <t>OTHER SALARIED EMPLOYEES</t>
  </si>
  <si>
    <t>Full</t>
  </si>
  <si>
    <t>Part</t>
  </si>
  <si>
    <t>HOURLY EMPLOYEES-CLINICAL</t>
  </si>
  <si>
    <t>HOURLY EMPLOYEES NON-CLINICAL</t>
  </si>
  <si>
    <t>FTE</t>
  </si>
  <si>
    <t>4/4</t>
  </si>
  <si>
    <t>3/4</t>
  </si>
  <si>
    <t xml:space="preserve">     TOTAL</t>
  </si>
  <si>
    <t xml:space="preserve">     TOTAL HOURLY HOURS </t>
  </si>
  <si>
    <t>VERIFIED HOURLY HOURS</t>
  </si>
  <si>
    <t xml:space="preserve">     TOTAL HOURLY FTE'S</t>
  </si>
  <si>
    <t xml:space="preserve">     TOTAL SALARIED FTE'S</t>
  </si>
  <si>
    <t xml:space="preserve">           TOTAL OFFICE FTE'S</t>
  </si>
  <si>
    <t>2.25/4</t>
  </si>
  <si>
    <t>DAYS</t>
  </si>
  <si>
    <t>FTE/HOURS JAN 2024</t>
  </si>
  <si>
    <t>FTE/HOURS FEB 2024</t>
  </si>
  <si>
    <t>FTE/HOURS MAR 2024</t>
  </si>
  <si>
    <t>FTE/HOURS APR 2024</t>
  </si>
  <si>
    <t>FTE/HOURS MAY 2024</t>
  </si>
  <si>
    <t>FTE/HOURS JUNE 2024</t>
  </si>
  <si>
    <t>FTE/HOURS JULY 2024</t>
  </si>
  <si>
    <t>FTE/HOURS AUG 2024</t>
  </si>
  <si>
    <t>FTE/HOURS SEP 2024</t>
  </si>
  <si>
    <t>FTE/HOURS OCT 2024</t>
  </si>
  <si>
    <t>FTE/HOURS NOV 2024</t>
  </si>
  <si>
    <t>FTE/HOURS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</si>
</sst>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" fontId="2" fillId="0" borderId="0" xfId="0" quotePrefix="1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shrinkToFit="1"/>
    </xf>
    <xf numFmtId="2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6AE67-0DA6-4807-9983-C40F8027C9F4}">
  <dimension ref="A1:P67"/>
  <sheetViews>
    <sheetView tabSelected="1" workbookViewId="0">
      <selection activeCell="A46" sqref="A46:A58"/>
    </sheetView>
  </sheetViews>
  <sheetFormatPr defaultRowHeight="15.75" x14ac:dyDescent="0.25"/>
  <cols>
    <col min="1" max="1" width="31" style="4" customWidth="1"/>
    <col min="2" max="2" width="18.5703125" style="5" customWidth="1"/>
    <col min="3" max="3" width="12.28515625" style="5" customWidth="1"/>
    <col min="4" max="4" width="8.85546875" style="7" customWidth="1"/>
    <col min="5" max="16" width="14.28515625" style="7" customWidth="1"/>
    <col min="17" max="16384" width="9.140625" style="4"/>
  </cols>
  <sheetData>
    <row r="1" spans="1:16" ht="44.25" customHeight="1" x14ac:dyDescent="0.25">
      <c r="A1" s="1" t="s">
        <v>1</v>
      </c>
      <c r="B1" s="2" t="s">
        <v>0</v>
      </c>
      <c r="C1" s="2" t="s">
        <v>18</v>
      </c>
      <c r="D1" s="3" t="s">
        <v>8</v>
      </c>
      <c r="E1" s="11" t="s">
        <v>19</v>
      </c>
      <c r="F1" s="11" t="s">
        <v>20</v>
      </c>
      <c r="G1" s="11" t="s">
        <v>21</v>
      </c>
      <c r="H1" s="11" t="s">
        <v>22</v>
      </c>
      <c r="I1" s="11" t="s">
        <v>23</v>
      </c>
      <c r="J1" s="11" t="s">
        <v>24</v>
      </c>
      <c r="K1" s="11" t="s">
        <v>25</v>
      </c>
      <c r="L1" s="11" t="s">
        <v>26</v>
      </c>
      <c r="M1" s="11" t="s">
        <v>27</v>
      </c>
      <c r="N1" s="11" t="s">
        <v>28</v>
      </c>
      <c r="O1" s="11" t="s">
        <v>29</v>
      </c>
      <c r="P1" s="11" t="s">
        <v>30</v>
      </c>
    </row>
    <row r="2" spans="1:16" x14ac:dyDescent="0.25">
      <c r="B2" s="5" t="s">
        <v>4</v>
      </c>
      <c r="C2" s="6" t="s">
        <v>9</v>
      </c>
      <c r="D2" s="7">
        <f>4/4</f>
        <v>1</v>
      </c>
      <c r="E2" s="7">
        <v>1</v>
      </c>
      <c r="F2" s="7">
        <v>1</v>
      </c>
      <c r="G2" s="7">
        <v>1</v>
      </c>
      <c r="H2" s="7">
        <v>1</v>
      </c>
      <c r="I2" s="7">
        <v>1</v>
      </c>
      <c r="J2" s="7">
        <v>1</v>
      </c>
      <c r="K2" s="7">
        <v>1</v>
      </c>
    </row>
    <row r="3" spans="1:16" x14ac:dyDescent="0.25">
      <c r="B3" s="5" t="s">
        <v>4</v>
      </c>
      <c r="C3" s="8" t="s">
        <v>9</v>
      </c>
      <c r="D3" s="7">
        <f>4/4</f>
        <v>1</v>
      </c>
      <c r="E3" s="7">
        <v>1</v>
      </c>
      <c r="F3" s="7">
        <v>1</v>
      </c>
      <c r="G3" s="7">
        <v>1</v>
      </c>
      <c r="H3" s="7">
        <v>1</v>
      </c>
      <c r="I3" s="7">
        <v>1</v>
      </c>
      <c r="J3" s="7">
        <v>1</v>
      </c>
      <c r="K3" s="7">
        <v>1</v>
      </c>
    </row>
    <row r="4" spans="1:16" x14ac:dyDescent="0.25">
      <c r="B4" s="5" t="s">
        <v>4</v>
      </c>
      <c r="C4" s="8" t="s">
        <v>9</v>
      </c>
      <c r="D4" s="7">
        <f>4/4</f>
        <v>1</v>
      </c>
      <c r="E4" s="7">
        <v>1</v>
      </c>
      <c r="F4" s="7">
        <v>1</v>
      </c>
      <c r="G4" s="7">
        <v>1</v>
      </c>
      <c r="H4" s="7">
        <v>1</v>
      </c>
      <c r="I4" s="7">
        <v>1</v>
      </c>
      <c r="J4" s="7">
        <v>1</v>
      </c>
      <c r="K4" s="7">
        <v>1</v>
      </c>
    </row>
    <row r="5" spans="1:16" x14ac:dyDescent="0.25">
      <c r="A5" s="9" t="s">
        <v>11</v>
      </c>
      <c r="E5" s="10">
        <f t="shared" ref="E5:P5" si="0">SUM(E2:E4)</f>
        <v>3</v>
      </c>
      <c r="F5" s="10">
        <f t="shared" si="0"/>
        <v>3</v>
      </c>
      <c r="G5" s="10">
        <f t="shared" si="0"/>
        <v>3</v>
      </c>
      <c r="H5" s="10">
        <f t="shared" si="0"/>
        <v>3</v>
      </c>
      <c r="I5" s="10">
        <f t="shared" si="0"/>
        <v>3</v>
      </c>
      <c r="J5" s="10">
        <f t="shared" si="0"/>
        <v>3</v>
      </c>
      <c r="K5" s="10">
        <f t="shared" si="0"/>
        <v>3</v>
      </c>
      <c r="L5" s="10">
        <f t="shared" si="0"/>
        <v>0</v>
      </c>
      <c r="M5" s="10">
        <f t="shared" si="0"/>
        <v>0</v>
      </c>
      <c r="N5" s="10">
        <f t="shared" si="0"/>
        <v>0</v>
      </c>
      <c r="O5" s="10">
        <f t="shared" si="0"/>
        <v>0</v>
      </c>
      <c r="P5" s="10">
        <f t="shared" si="0"/>
        <v>0</v>
      </c>
    </row>
    <row r="7" spans="1:16" x14ac:dyDescent="0.25">
      <c r="A7" s="1" t="s">
        <v>2</v>
      </c>
    </row>
    <row r="8" spans="1:16" x14ac:dyDescent="0.25">
      <c r="B8" s="5" t="s">
        <v>5</v>
      </c>
      <c r="C8" s="6" t="s">
        <v>17</v>
      </c>
      <c r="D8" s="7">
        <f>2.25/4</f>
        <v>0.5625</v>
      </c>
      <c r="E8" s="7">
        <v>0.56000000000000005</v>
      </c>
      <c r="F8" s="13">
        <v>0.75</v>
      </c>
      <c r="G8" s="7">
        <v>0.75</v>
      </c>
      <c r="H8" s="7">
        <v>0.75</v>
      </c>
      <c r="I8" s="7">
        <v>0.75</v>
      </c>
      <c r="J8" s="7">
        <v>0.75</v>
      </c>
      <c r="K8" s="7">
        <v>0.75</v>
      </c>
    </row>
    <row r="9" spans="1:16" x14ac:dyDescent="0.25">
      <c r="B9" s="5" t="s">
        <v>5</v>
      </c>
      <c r="C9" s="6" t="s">
        <v>10</v>
      </c>
      <c r="D9" s="7">
        <v>0.75</v>
      </c>
      <c r="E9" s="7">
        <v>0.75</v>
      </c>
      <c r="F9" s="7">
        <v>0.75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16" x14ac:dyDescent="0.25">
      <c r="B10" s="5" t="s">
        <v>5</v>
      </c>
      <c r="C10" s="8" t="s">
        <v>10</v>
      </c>
      <c r="D10" s="7">
        <f>3/4</f>
        <v>0.75</v>
      </c>
      <c r="E10" s="7">
        <v>0.75</v>
      </c>
      <c r="F10" s="7">
        <v>0.75</v>
      </c>
      <c r="G10" s="7">
        <v>0.75</v>
      </c>
      <c r="H10" s="7">
        <v>0.75</v>
      </c>
      <c r="I10" s="7">
        <v>0.75</v>
      </c>
      <c r="J10" s="7">
        <v>0.75</v>
      </c>
      <c r="K10" s="7">
        <v>0.75</v>
      </c>
    </row>
    <row r="11" spans="1:16" x14ac:dyDescent="0.25">
      <c r="B11" s="5" t="s">
        <v>5</v>
      </c>
      <c r="C11" s="8" t="s">
        <v>10</v>
      </c>
      <c r="D11" s="7">
        <f>4/4</f>
        <v>1</v>
      </c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7">
        <v>1</v>
      </c>
      <c r="K11" s="7">
        <v>0.75</v>
      </c>
    </row>
    <row r="12" spans="1:16" x14ac:dyDescent="0.25">
      <c r="B12" s="5" t="s">
        <v>5</v>
      </c>
      <c r="C12" s="8" t="s">
        <v>10</v>
      </c>
      <c r="D12" s="7">
        <v>0.75</v>
      </c>
      <c r="E12" s="7">
        <v>0.75</v>
      </c>
      <c r="F12" s="7">
        <v>0.75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16" x14ac:dyDescent="0.25">
      <c r="B13" s="5" t="s">
        <v>5</v>
      </c>
      <c r="C13" s="6" t="s">
        <v>10</v>
      </c>
      <c r="D13" s="7">
        <v>0.75</v>
      </c>
      <c r="E13" s="7">
        <v>0</v>
      </c>
      <c r="F13" s="7">
        <v>0</v>
      </c>
      <c r="G13" s="7">
        <v>0.75</v>
      </c>
      <c r="H13" s="7">
        <v>0.75</v>
      </c>
      <c r="I13" s="7">
        <v>0.75</v>
      </c>
      <c r="J13" s="7">
        <v>0.75</v>
      </c>
      <c r="K13" s="7">
        <v>0.75</v>
      </c>
    </row>
    <row r="14" spans="1:16" x14ac:dyDescent="0.25">
      <c r="B14" s="5" t="s">
        <v>5</v>
      </c>
      <c r="C14" s="8" t="s">
        <v>10</v>
      </c>
      <c r="D14" s="7">
        <f>3/4</f>
        <v>0.75</v>
      </c>
      <c r="E14" s="7">
        <v>0.75</v>
      </c>
      <c r="F14" s="7">
        <v>0.75</v>
      </c>
      <c r="G14" s="7">
        <v>0.75</v>
      </c>
      <c r="H14" s="7">
        <v>0.75</v>
      </c>
      <c r="I14" s="7">
        <v>0.75</v>
      </c>
      <c r="J14" s="7">
        <v>0.75</v>
      </c>
      <c r="K14" s="7">
        <v>0.75</v>
      </c>
    </row>
    <row r="15" spans="1:16" x14ac:dyDescent="0.25">
      <c r="A15" s="9" t="s">
        <v>11</v>
      </c>
      <c r="E15" s="10">
        <f>SUM(E8:E14)</f>
        <v>4.5600000000000005</v>
      </c>
      <c r="F15" s="10">
        <f t="shared" ref="F15:P15" si="1">SUM(F8:F14)</f>
        <v>4.75</v>
      </c>
      <c r="G15" s="10">
        <f t="shared" si="1"/>
        <v>4</v>
      </c>
      <c r="H15" s="10">
        <f t="shared" si="1"/>
        <v>4</v>
      </c>
      <c r="I15" s="10">
        <f t="shared" si="1"/>
        <v>4</v>
      </c>
      <c r="J15" s="10">
        <f t="shared" si="1"/>
        <v>4</v>
      </c>
      <c r="K15" s="10">
        <f t="shared" si="1"/>
        <v>3.75</v>
      </c>
      <c r="L15" s="10">
        <f t="shared" si="1"/>
        <v>0</v>
      </c>
      <c r="M15" s="10">
        <f t="shared" si="1"/>
        <v>0</v>
      </c>
      <c r="N15" s="10">
        <f t="shared" si="1"/>
        <v>0</v>
      </c>
      <c r="O15" s="10">
        <f t="shared" si="1"/>
        <v>0</v>
      </c>
      <c r="P15" s="10">
        <f t="shared" si="1"/>
        <v>0</v>
      </c>
    </row>
    <row r="17" spans="1:16" x14ac:dyDescent="0.25">
      <c r="A17" s="1" t="s">
        <v>3</v>
      </c>
    </row>
    <row r="18" spans="1:16" x14ac:dyDescent="0.25">
      <c r="B18" s="5" t="s">
        <v>4</v>
      </c>
      <c r="C18" s="8" t="s">
        <v>9</v>
      </c>
      <c r="D18" s="7">
        <f>4/4</f>
        <v>1</v>
      </c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>
        <v>1</v>
      </c>
      <c r="K18" s="7">
        <v>1</v>
      </c>
    </row>
    <row r="19" spans="1:16" x14ac:dyDescent="0.25">
      <c r="A19" s="9" t="s">
        <v>11</v>
      </c>
      <c r="E19" s="10">
        <f>SUM(E18)</f>
        <v>1</v>
      </c>
      <c r="F19" s="10">
        <f t="shared" ref="F19:P19" si="2">SUM(F18)</f>
        <v>1</v>
      </c>
      <c r="G19" s="10">
        <f t="shared" si="2"/>
        <v>1</v>
      </c>
      <c r="H19" s="10">
        <f t="shared" si="2"/>
        <v>1</v>
      </c>
      <c r="I19" s="10">
        <f t="shared" si="2"/>
        <v>1</v>
      </c>
      <c r="J19" s="10">
        <f t="shared" si="2"/>
        <v>1</v>
      </c>
      <c r="K19" s="10">
        <f t="shared" si="2"/>
        <v>1</v>
      </c>
      <c r="L19" s="10">
        <f t="shared" si="2"/>
        <v>0</v>
      </c>
      <c r="M19" s="10">
        <f t="shared" si="2"/>
        <v>0</v>
      </c>
      <c r="N19" s="10">
        <f t="shared" si="2"/>
        <v>0</v>
      </c>
      <c r="O19" s="10">
        <f t="shared" si="2"/>
        <v>0</v>
      </c>
      <c r="P19" s="10">
        <f t="shared" si="2"/>
        <v>0</v>
      </c>
    </row>
    <row r="20" spans="1:16" x14ac:dyDescent="0.25">
      <c r="A20" s="1"/>
    </row>
    <row r="21" spans="1:16" x14ac:dyDescent="0.25">
      <c r="A21" s="1" t="s">
        <v>6</v>
      </c>
    </row>
    <row r="22" spans="1:16" x14ac:dyDescent="0.25">
      <c r="B22" s="5" t="s">
        <v>4</v>
      </c>
      <c r="E22" s="7">
        <v>141.54</v>
      </c>
      <c r="F22" s="7">
        <v>201.03</v>
      </c>
      <c r="G22" s="7">
        <v>132.19999999999999</v>
      </c>
      <c r="H22" s="7">
        <v>132.05000000000001</v>
      </c>
      <c r="I22" s="7">
        <v>132.05000000000001</v>
      </c>
      <c r="J22" s="7">
        <v>126.62</v>
      </c>
      <c r="K22" s="7">
        <v>126.71</v>
      </c>
    </row>
    <row r="23" spans="1:16" x14ac:dyDescent="0.25">
      <c r="B23" s="5" t="s">
        <v>5</v>
      </c>
      <c r="E23" s="7">
        <v>83.88</v>
      </c>
      <c r="F23" s="7">
        <v>103.67</v>
      </c>
      <c r="G23" s="7">
        <v>67</v>
      </c>
      <c r="H23" s="7">
        <v>67.77</v>
      </c>
      <c r="I23" s="7">
        <v>54.94</v>
      </c>
      <c r="J23" s="7">
        <v>31.32</v>
      </c>
      <c r="K23" s="7">
        <v>13.23</v>
      </c>
    </row>
    <row r="24" spans="1:16" x14ac:dyDescent="0.25">
      <c r="B24" s="5" t="s">
        <v>5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15.1</v>
      </c>
      <c r="K24" s="7">
        <v>35.619999999999997</v>
      </c>
    </row>
    <row r="25" spans="1:16" x14ac:dyDescent="0.25">
      <c r="B25" s="5" t="s">
        <v>4</v>
      </c>
      <c r="E25" s="7">
        <v>60.7</v>
      </c>
      <c r="F25" s="7">
        <v>209.67</v>
      </c>
      <c r="G25" s="7">
        <v>137.21</v>
      </c>
      <c r="H25" s="7">
        <v>131.09</v>
      </c>
      <c r="I25" s="7">
        <v>134.65</v>
      </c>
      <c r="J25" s="7">
        <v>132.32</v>
      </c>
      <c r="K25" s="7">
        <v>139.03</v>
      </c>
    </row>
    <row r="26" spans="1:16" x14ac:dyDescent="0.25">
      <c r="B26" s="5" t="s">
        <v>4</v>
      </c>
      <c r="E26" s="7">
        <v>133.29</v>
      </c>
      <c r="F26" s="7">
        <v>184.33</v>
      </c>
      <c r="G26" s="7">
        <v>132.4</v>
      </c>
      <c r="H26" s="7">
        <v>125.22</v>
      </c>
      <c r="I26" s="7">
        <v>126.65</v>
      </c>
      <c r="J26" s="7">
        <v>126.37</v>
      </c>
      <c r="K26" s="7">
        <v>125.57</v>
      </c>
    </row>
    <row r="27" spans="1:16" x14ac:dyDescent="0.25">
      <c r="B27" s="5" t="s">
        <v>5</v>
      </c>
      <c r="E27" s="7">
        <v>120.8</v>
      </c>
      <c r="F27" s="7">
        <v>161.68</v>
      </c>
      <c r="G27" s="7">
        <v>106.32</v>
      </c>
      <c r="H27" s="7">
        <v>113.9</v>
      </c>
      <c r="I27" s="7">
        <v>106.74</v>
      </c>
      <c r="J27" s="7">
        <v>110.83</v>
      </c>
      <c r="K27" s="7">
        <v>107.04</v>
      </c>
    </row>
    <row r="28" spans="1:16" x14ac:dyDescent="0.25">
      <c r="B28" s="5" t="s">
        <v>4</v>
      </c>
      <c r="E28" s="7">
        <v>146.22</v>
      </c>
      <c r="F28" s="7">
        <v>192.05</v>
      </c>
      <c r="G28" s="7">
        <v>129.96</v>
      </c>
      <c r="H28" s="7">
        <v>127.22</v>
      </c>
      <c r="I28" s="7">
        <v>126.3</v>
      </c>
      <c r="J28" s="7">
        <v>124.98</v>
      </c>
      <c r="K28" s="7">
        <v>122.95</v>
      </c>
    </row>
    <row r="29" spans="1:16" x14ac:dyDescent="0.25">
      <c r="B29" s="5" t="s">
        <v>4</v>
      </c>
      <c r="E29" s="7">
        <v>57.93</v>
      </c>
      <c r="F29" s="7">
        <v>192</v>
      </c>
      <c r="G29" s="7">
        <v>129.91</v>
      </c>
      <c r="H29" s="7">
        <v>133.13</v>
      </c>
      <c r="I29" s="7">
        <v>131</v>
      </c>
      <c r="J29" s="7">
        <v>129.15</v>
      </c>
      <c r="K29" s="7">
        <v>124.11</v>
      </c>
    </row>
    <row r="30" spans="1:16" x14ac:dyDescent="0.25">
      <c r="B30" s="5" t="s">
        <v>4</v>
      </c>
      <c r="E30" s="7">
        <v>137.22999999999999</v>
      </c>
      <c r="F30" s="7">
        <v>223.72</v>
      </c>
      <c r="G30" s="7">
        <v>147.97</v>
      </c>
      <c r="H30" s="7">
        <v>145.76</v>
      </c>
      <c r="I30" s="7">
        <v>147.46</v>
      </c>
      <c r="J30" s="7">
        <v>146.29</v>
      </c>
      <c r="K30" s="7">
        <v>155.41999999999999</v>
      </c>
    </row>
    <row r="31" spans="1:16" x14ac:dyDescent="0.25">
      <c r="B31" s="5" t="s">
        <v>4</v>
      </c>
      <c r="E31" s="7">
        <v>140.05000000000001</v>
      </c>
      <c r="F31" s="7">
        <v>200.96</v>
      </c>
      <c r="G31" s="7">
        <v>127.77</v>
      </c>
      <c r="H31" s="7">
        <v>130.72999999999999</v>
      </c>
      <c r="I31" s="7">
        <v>141.24</v>
      </c>
      <c r="J31" s="7">
        <v>130.61000000000001</v>
      </c>
      <c r="K31" s="7">
        <v>131.72999999999999</v>
      </c>
    </row>
    <row r="32" spans="1:16" x14ac:dyDescent="0.25">
      <c r="B32" s="5" t="s">
        <v>5</v>
      </c>
      <c r="E32" s="7">
        <v>77.47</v>
      </c>
      <c r="F32" s="7">
        <v>121.29</v>
      </c>
      <c r="G32" s="7">
        <v>79.400000000000006</v>
      </c>
      <c r="H32" s="7">
        <v>79.47</v>
      </c>
      <c r="I32" s="7">
        <v>72.39</v>
      </c>
      <c r="J32" s="7">
        <v>49.92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</row>
    <row r="33" spans="1:16" x14ac:dyDescent="0.25">
      <c r="B33" s="5" t="s">
        <v>5</v>
      </c>
      <c r="E33" s="7">
        <v>109.92</v>
      </c>
      <c r="F33" s="7">
        <v>142.44999999999999</v>
      </c>
      <c r="G33" s="7">
        <v>106.13</v>
      </c>
      <c r="H33" s="7">
        <v>102.86</v>
      </c>
      <c r="I33" s="7">
        <v>103.51</v>
      </c>
      <c r="J33" s="7">
        <v>104.89</v>
      </c>
      <c r="K33" s="7">
        <v>101.48</v>
      </c>
    </row>
    <row r="34" spans="1:16" x14ac:dyDescent="0.25">
      <c r="B34" s="5" t="s">
        <v>4</v>
      </c>
      <c r="E34" s="7">
        <v>152.30000000000001</v>
      </c>
      <c r="F34" s="7">
        <v>213.63</v>
      </c>
      <c r="G34" s="7">
        <v>140.56</v>
      </c>
      <c r="H34" s="7">
        <v>131.9</v>
      </c>
      <c r="I34" s="7">
        <v>131.05000000000001</v>
      </c>
      <c r="J34" s="7">
        <v>124.71</v>
      </c>
      <c r="K34" s="7">
        <v>128.30000000000001</v>
      </c>
    </row>
    <row r="35" spans="1:16" x14ac:dyDescent="0.25">
      <c r="B35" s="5" t="s">
        <v>5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82.83</v>
      </c>
    </row>
    <row r="36" spans="1:16" x14ac:dyDescent="0.25">
      <c r="B36" s="5" t="s">
        <v>5</v>
      </c>
      <c r="E36" s="7">
        <v>72.849999999999994</v>
      </c>
      <c r="F36" s="7">
        <v>98.89</v>
      </c>
      <c r="G36" s="7">
        <v>67.23</v>
      </c>
      <c r="H36" s="7">
        <v>64.42</v>
      </c>
      <c r="I36" s="7">
        <v>63.06</v>
      </c>
      <c r="J36" s="7">
        <v>66.55</v>
      </c>
      <c r="K36" s="7">
        <v>69.069999999999993</v>
      </c>
    </row>
    <row r="37" spans="1:16" x14ac:dyDescent="0.25">
      <c r="B37" s="5" t="s">
        <v>4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31.37</v>
      </c>
    </row>
    <row r="38" spans="1:16" x14ac:dyDescent="0.25">
      <c r="B38" s="5" t="s">
        <v>5</v>
      </c>
      <c r="E38" s="7">
        <v>97.97</v>
      </c>
      <c r="F38" s="7">
        <v>163.26</v>
      </c>
      <c r="G38" s="7">
        <v>109.19</v>
      </c>
      <c r="H38" s="7">
        <v>106.52</v>
      </c>
      <c r="I38" s="7">
        <v>108.28</v>
      </c>
      <c r="J38" s="7">
        <v>104.98</v>
      </c>
      <c r="K38" s="7">
        <v>104.26</v>
      </c>
    </row>
    <row r="39" spans="1:16" x14ac:dyDescent="0.25">
      <c r="B39" s="5" t="s">
        <v>5</v>
      </c>
      <c r="E39" s="7">
        <v>90.62</v>
      </c>
      <c r="F39" s="7">
        <v>102.91</v>
      </c>
      <c r="G39" s="7">
        <v>64.36</v>
      </c>
      <c r="H39" s="7">
        <v>66.099999999999994</v>
      </c>
      <c r="I39" s="7">
        <v>69.2</v>
      </c>
      <c r="J39" s="7">
        <v>64.83</v>
      </c>
      <c r="K39" s="7">
        <v>64.930000000000007</v>
      </c>
    </row>
    <row r="40" spans="1:16" x14ac:dyDescent="0.25">
      <c r="B40" s="5" t="s">
        <v>4</v>
      </c>
      <c r="E40" s="7">
        <v>132.47</v>
      </c>
      <c r="F40" s="7">
        <v>65.650000000000006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</row>
    <row r="41" spans="1:16" x14ac:dyDescent="0.25">
      <c r="B41" s="5" t="s">
        <v>4</v>
      </c>
      <c r="E41" s="7">
        <v>35.6</v>
      </c>
      <c r="F41" s="7">
        <v>207.69</v>
      </c>
      <c r="G41" s="7">
        <v>160.19</v>
      </c>
      <c r="H41" s="7">
        <v>152.05000000000001</v>
      </c>
      <c r="I41" s="7">
        <v>137.33000000000001</v>
      </c>
      <c r="J41" s="7">
        <v>112.73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</row>
    <row r="42" spans="1:16" x14ac:dyDescent="0.25">
      <c r="B42" s="5" t="s">
        <v>5</v>
      </c>
      <c r="E42" s="7">
        <v>124.78</v>
      </c>
      <c r="F42" s="7">
        <v>140.22</v>
      </c>
      <c r="G42" s="7">
        <v>97.4</v>
      </c>
      <c r="H42" s="7">
        <v>110.85</v>
      </c>
      <c r="I42" s="7">
        <v>92.35</v>
      </c>
      <c r="J42" s="7">
        <v>100.08</v>
      </c>
      <c r="K42" s="7">
        <v>96.58</v>
      </c>
    </row>
    <row r="43" spans="1:16" x14ac:dyDescent="0.25">
      <c r="A43" s="9" t="s">
        <v>11</v>
      </c>
      <c r="E43" s="10">
        <f>SUM(E22:E42)</f>
        <v>1915.62</v>
      </c>
      <c r="F43" s="10">
        <f t="shared" ref="F43:P43" si="3">SUM(F22:F42)</f>
        <v>2925.1</v>
      </c>
      <c r="G43" s="10">
        <f t="shared" si="3"/>
        <v>1935.2</v>
      </c>
      <c r="H43" s="10">
        <f t="shared" si="3"/>
        <v>1921.0399999999997</v>
      </c>
      <c r="I43" s="10">
        <f t="shared" si="3"/>
        <v>1878.1999999999998</v>
      </c>
      <c r="J43" s="10">
        <f t="shared" si="3"/>
        <v>1802.2800000000002</v>
      </c>
      <c r="K43" s="10">
        <f t="shared" si="3"/>
        <v>1760.2299999999998</v>
      </c>
      <c r="L43" s="10">
        <f t="shared" si="3"/>
        <v>0</v>
      </c>
      <c r="M43" s="10">
        <f t="shared" si="3"/>
        <v>0</v>
      </c>
      <c r="N43" s="10">
        <f t="shared" si="3"/>
        <v>0</v>
      </c>
      <c r="O43" s="10">
        <f t="shared" si="3"/>
        <v>0</v>
      </c>
      <c r="P43" s="10">
        <f t="shared" si="3"/>
        <v>0</v>
      </c>
    </row>
    <row r="45" spans="1:16" x14ac:dyDescent="0.25">
      <c r="A45" s="1" t="s">
        <v>7</v>
      </c>
    </row>
    <row r="46" spans="1:16" x14ac:dyDescent="0.25">
      <c r="B46" s="5" t="s">
        <v>4</v>
      </c>
      <c r="E46" s="7">
        <v>161.66</v>
      </c>
      <c r="F46" s="7">
        <v>227.39</v>
      </c>
      <c r="G46" s="7">
        <v>152.77000000000001</v>
      </c>
      <c r="H46" s="7">
        <v>155.88</v>
      </c>
      <c r="I46" s="7">
        <v>152.16999999999999</v>
      </c>
      <c r="J46" s="7">
        <v>153.94</v>
      </c>
      <c r="K46" s="7">
        <v>153.94</v>
      </c>
    </row>
    <row r="47" spans="1:16" x14ac:dyDescent="0.25">
      <c r="B47" s="5" t="s">
        <v>4</v>
      </c>
      <c r="E47" s="7">
        <v>142.96</v>
      </c>
      <c r="F47" s="7">
        <v>217.61</v>
      </c>
      <c r="G47" s="7">
        <v>140.37</v>
      </c>
      <c r="H47" s="7">
        <v>144.54</v>
      </c>
      <c r="I47" s="7">
        <v>143.44999999999999</v>
      </c>
      <c r="J47" s="7">
        <v>145.16</v>
      </c>
      <c r="K47" s="7">
        <v>143.94</v>
      </c>
    </row>
    <row r="48" spans="1:16" x14ac:dyDescent="0.25">
      <c r="B48" s="5" t="s">
        <v>5</v>
      </c>
      <c r="E48" s="7">
        <v>167.25</v>
      </c>
      <c r="F48" s="7">
        <v>202.82</v>
      </c>
      <c r="G48" s="7">
        <v>132.66</v>
      </c>
      <c r="H48" s="7">
        <v>127.71</v>
      </c>
      <c r="I48" s="7">
        <v>131.78</v>
      </c>
      <c r="J48" s="7">
        <v>136.62</v>
      </c>
      <c r="K48" s="7">
        <v>134.56</v>
      </c>
    </row>
    <row r="49" spans="1:16" x14ac:dyDescent="0.25">
      <c r="B49" s="5" t="s">
        <v>4</v>
      </c>
      <c r="E49" s="7">
        <v>130.88999999999999</v>
      </c>
      <c r="F49" s="7">
        <v>234.57</v>
      </c>
      <c r="G49" s="7">
        <v>156.08000000000001</v>
      </c>
      <c r="H49" s="7">
        <v>158.65</v>
      </c>
      <c r="I49" s="7">
        <v>152.82</v>
      </c>
      <c r="J49" s="7">
        <v>154.77000000000001</v>
      </c>
      <c r="K49" s="7">
        <v>155.46</v>
      </c>
    </row>
    <row r="50" spans="1:16" x14ac:dyDescent="0.25">
      <c r="B50" s="5" t="s">
        <v>5</v>
      </c>
      <c r="E50" s="7">
        <v>74.099999999999994</v>
      </c>
      <c r="F50" s="7">
        <v>107.78</v>
      </c>
      <c r="G50" s="7">
        <v>68.78</v>
      </c>
      <c r="H50" s="7">
        <v>70.430000000000007</v>
      </c>
      <c r="I50" s="7">
        <v>67.680000000000007</v>
      </c>
      <c r="J50" s="7">
        <v>65.97</v>
      </c>
      <c r="K50" s="7">
        <v>71.62</v>
      </c>
    </row>
    <row r="51" spans="1:16" x14ac:dyDescent="0.25">
      <c r="B51" s="5" t="s">
        <v>4</v>
      </c>
      <c r="E51" s="7">
        <v>170.85</v>
      </c>
      <c r="F51" s="7">
        <v>242.32</v>
      </c>
      <c r="G51" s="7">
        <v>159.88999999999999</v>
      </c>
      <c r="H51" s="7">
        <v>163.99</v>
      </c>
      <c r="I51" s="7">
        <v>160.16</v>
      </c>
      <c r="J51" s="7">
        <v>160.33000000000001</v>
      </c>
      <c r="K51" s="7">
        <v>162.35</v>
      </c>
    </row>
    <row r="52" spans="1:16" x14ac:dyDescent="0.25">
      <c r="B52" s="5" t="s">
        <v>4</v>
      </c>
      <c r="E52" s="7">
        <v>132.53</v>
      </c>
      <c r="F52" s="7">
        <v>208.89</v>
      </c>
      <c r="G52" s="7">
        <v>140.74</v>
      </c>
      <c r="H52" s="7">
        <v>140.91</v>
      </c>
      <c r="I52" s="7">
        <v>140.05000000000001</v>
      </c>
      <c r="J52" s="7">
        <v>140.65</v>
      </c>
      <c r="K52" s="7">
        <v>140.22</v>
      </c>
    </row>
    <row r="53" spans="1:16" x14ac:dyDescent="0.25">
      <c r="B53" s="5" t="s">
        <v>4</v>
      </c>
      <c r="E53" s="7">
        <v>127.45</v>
      </c>
      <c r="F53" s="7">
        <v>206.35</v>
      </c>
      <c r="G53" s="7">
        <v>135.53</v>
      </c>
      <c r="H53" s="7">
        <v>119.91</v>
      </c>
      <c r="I53" s="7">
        <v>133.41</v>
      </c>
      <c r="J53" s="7">
        <v>136.32</v>
      </c>
      <c r="K53" s="7">
        <v>32.979999999999997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</row>
    <row r="54" spans="1:16" x14ac:dyDescent="0.25">
      <c r="B54" s="5" t="s">
        <v>4</v>
      </c>
      <c r="E54" s="7">
        <v>151.19</v>
      </c>
      <c r="F54" s="7">
        <v>240.03</v>
      </c>
      <c r="G54" s="7">
        <v>161.13</v>
      </c>
      <c r="H54" s="7">
        <v>160.54</v>
      </c>
      <c r="I54" s="7">
        <v>160.11000000000001</v>
      </c>
      <c r="J54" s="7">
        <v>160.52000000000001</v>
      </c>
      <c r="K54" s="7">
        <v>160.22</v>
      </c>
    </row>
    <row r="55" spans="1:16" x14ac:dyDescent="0.25">
      <c r="B55" s="5" t="s">
        <v>4</v>
      </c>
      <c r="E55" s="7">
        <v>163.33000000000001</v>
      </c>
      <c r="F55" s="7">
        <v>215.67</v>
      </c>
      <c r="G55" s="7">
        <v>145.6</v>
      </c>
      <c r="H55" s="7">
        <v>140.94</v>
      </c>
      <c r="I55" s="7">
        <v>150.38999999999999</v>
      </c>
      <c r="J55" s="7">
        <v>151.76</v>
      </c>
      <c r="K55" s="7">
        <v>141.4</v>
      </c>
    </row>
    <row r="56" spans="1:16" x14ac:dyDescent="0.25">
      <c r="B56" s="5" t="s">
        <v>4</v>
      </c>
      <c r="E56" s="7">
        <v>132.63</v>
      </c>
      <c r="F56" s="7">
        <v>197.47</v>
      </c>
      <c r="G56" s="7">
        <v>131.47</v>
      </c>
      <c r="H56" s="7">
        <v>133.24</v>
      </c>
      <c r="I56" s="7">
        <v>134.31</v>
      </c>
      <c r="J56" s="7">
        <v>131.19999999999999</v>
      </c>
      <c r="K56" s="7">
        <v>133.43</v>
      </c>
    </row>
    <row r="57" spans="1:16" x14ac:dyDescent="0.25">
      <c r="B57" s="5" t="s">
        <v>5</v>
      </c>
      <c r="E57" s="7">
        <v>96.19</v>
      </c>
      <c r="F57" s="7">
        <v>145.12</v>
      </c>
      <c r="G57" s="7">
        <v>92.68</v>
      </c>
      <c r="H57" s="7">
        <v>87.2</v>
      </c>
      <c r="I57" s="7">
        <v>78.16</v>
      </c>
      <c r="J57" s="7">
        <v>87.91</v>
      </c>
      <c r="K57" s="7">
        <v>84.81</v>
      </c>
    </row>
    <row r="58" spans="1:16" x14ac:dyDescent="0.25">
      <c r="B58" s="5" t="s">
        <v>4</v>
      </c>
      <c r="E58" s="7">
        <v>159.13999999999999</v>
      </c>
      <c r="F58" s="7">
        <v>230.95</v>
      </c>
      <c r="G58" s="7">
        <v>144.36000000000001</v>
      </c>
      <c r="H58" s="7">
        <v>154.80000000000001</v>
      </c>
      <c r="I58" s="7">
        <v>151.6</v>
      </c>
      <c r="J58" s="7">
        <v>152.83000000000001</v>
      </c>
      <c r="K58" s="7">
        <v>155.82</v>
      </c>
    </row>
    <row r="59" spans="1:16" x14ac:dyDescent="0.25">
      <c r="A59" s="9" t="s">
        <v>11</v>
      </c>
      <c r="E59" s="10">
        <f>SUM(E46:E58)</f>
        <v>1810.17</v>
      </c>
      <c r="F59" s="10">
        <f t="shared" ref="F59:P59" si="4">SUM(F46:F58)</f>
        <v>2676.9699999999989</v>
      </c>
      <c r="G59" s="10">
        <f t="shared" si="4"/>
        <v>1762.06</v>
      </c>
      <c r="H59" s="10">
        <f t="shared" si="4"/>
        <v>1758.74</v>
      </c>
      <c r="I59" s="10">
        <f t="shared" si="4"/>
        <v>1756.09</v>
      </c>
      <c r="J59" s="10">
        <f t="shared" si="4"/>
        <v>1777.98</v>
      </c>
      <c r="K59" s="10">
        <f t="shared" si="4"/>
        <v>1670.75</v>
      </c>
      <c r="L59" s="10">
        <f t="shared" si="4"/>
        <v>0</v>
      </c>
      <c r="M59" s="10">
        <f t="shared" si="4"/>
        <v>0</v>
      </c>
      <c r="N59" s="10">
        <f t="shared" si="4"/>
        <v>0</v>
      </c>
      <c r="O59" s="10">
        <f t="shared" si="4"/>
        <v>0</v>
      </c>
      <c r="P59" s="10">
        <f t="shared" si="4"/>
        <v>0</v>
      </c>
    </row>
    <row r="60" spans="1:16" x14ac:dyDescent="0.25">
      <c r="A60" s="9"/>
    </row>
    <row r="61" spans="1:16" x14ac:dyDescent="0.25">
      <c r="A61" s="12" t="s">
        <v>12</v>
      </c>
      <c r="E61" s="7">
        <f t="shared" ref="E61:K61" si="5">E59+E43</f>
        <v>3725.79</v>
      </c>
      <c r="F61" s="7">
        <f t="shared" si="5"/>
        <v>5602.0699999999988</v>
      </c>
      <c r="G61" s="7">
        <f t="shared" si="5"/>
        <v>3697.26</v>
      </c>
      <c r="H61" s="7">
        <f t="shared" si="5"/>
        <v>3679.7799999999997</v>
      </c>
      <c r="I61" s="7">
        <f t="shared" si="5"/>
        <v>3634.29</v>
      </c>
      <c r="J61" s="7">
        <f t="shared" si="5"/>
        <v>3580.26</v>
      </c>
      <c r="K61" s="7">
        <f t="shared" si="5"/>
        <v>3430.9799999999996</v>
      </c>
    </row>
    <row r="62" spans="1:16" x14ac:dyDescent="0.25">
      <c r="A62" s="12" t="s">
        <v>14</v>
      </c>
      <c r="E62" s="14">
        <f>E61/160</f>
        <v>23.2861875</v>
      </c>
      <c r="F62" s="7">
        <f>F61/240</f>
        <v>23.341958333333327</v>
      </c>
      <c r="G62" s="7">
        <f>G61/160</f>
        <v>23.107875</v>
      </c>
      <c r="H62" s="7">
        <f>H61/160</f>
        <v>22.998624999999997</v>
      </c>
      <c r="I62" s="7">
        <f>I61/160</f>
        <v>22.714312499999998</v>
      </c>
      <c r="J62" s="7">
        <f>J61/160</f>
        <v>22.376625000000001</v>
      </c>
      <c r="K62" s="7">
        <f>K61/160</f>
        <v>21.443624999999997</v>
      </c>
    </row>
    <row r="63" spans="1:16" x14ac:dyDescent="0.25">
      <c r="A63" s="12" t="s">
        <v>15</v>
      </c>
      <c r="E63" s="7">
        <f t="shared" ref="E63:K63" si="6">E19+E15+E5</f>
        <v>8.56</v>
      </c>
      <c r="F63" s="7">
        <f t="shared" si="6"/>
        <v>8.75</v>
      </c>
      <c r="G63" s="7">
        <f t="shared" si="6"/>
        <v>8</v>
      </c>
      <c r="H63" s="7">
        <f t="shared" si="6"/>
        <v>8</v>
      </c>
      <c r="I63" s="7">
        <f t="shared" si="6"/>
        <v>8</v>
      </c>
      <c r="J63" s="7">
        <f t="shared" si="6"/>
        <v>8</v>
      </c>
      <c r="K63" s="7">
        <f t="shared" si="6"/>
        <v>7.75</v>
      </c>
    </row>
    <row r="64" spans="1:16" x14ac:dyDescent="0.25">
      <c r="A64" s="12" t="s">
        <v>16</v>
      </c>
      <c r="E64" s="10">
        <f t="shared" ref="E64:K64" si="7">E63+E62</f>
        <v>31.846187499999999</v>
      </c>
      <c r="F64" s="10">
        <f t="shared" si="7"/>
        <v>32.091958333333324</v>
      </c>
      <c r="G64" s="10">
        <f t="shared" si="7"/>
        <v>31.107875</v>
      </c>
      <c r="H64" s="10">
        <f t="shared" si="7"/>
        <v>30.998624999999997</v>
      </c>
      <c r="I64" s="10">
        <f t="shared" si="7"/>
        <v>30.714312499999998</v>
      </c>
      <c r="J64" s="10">
        <f t="shared" si="7"/>
        <v>30.376625000000001</v>
      </c>
      <c r="K64" s="10">
        <f t="shared" si="7"/>
        <v>29.193624999999997</v>
      </c>
    </row>
    <row r="65" spans="1:11" x14ac:dyDescent="0.25">
      <c r="A65" s="9"/>
    </row>
    <row r="66" spans="1:11" x14ac:dyDescent="0.25">
      <c r="A66" s="9"/>
    </row>
    <row r="67" spans="1:11" x14ac:dyDescent="0.25">
      <c r="A67" s="4" t="s">
        <v>13</v>
      </c>
      <c r="E67" s="7">
        <f>3725.79</f>
        <v>3725.79</v>
      </c>
      <c r="F67" s="7">
        <f>5605.07-3</f>
        <v>5602.07</v>
      </c>
      <c r="G67" s="7">
        <f>3698.26-1</f>
        <v>3697.26</v>
      </c>
      <c r="H67" s="7">
        <f>3681.78-2</f>
        <v>3679.78</v>
      </c>
      <c r="I67" s="7">
        <f>3640.29-6</f>
        <v>3634.29</v>
      </c>
      <c r="J67" s="7">
        <f>3580.26</f>
        <v>3580.26</v>
      </c>
      <c r="K67" s="7">
        <f>3518.19-87.21</f>
        <v>3430.98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Bourquin</dc:creator>
  <cp:lastModifiedBy>Pearcy, Kim</cp:lastModifiedBy>
  <cp:lastPrinted>2023-04-18T13:06:25Z</cp:lastPrinted>
  <dcterms:created xsi:type="dcterms:W3CDTF">2023-04-17T20:12:07Z</dcterms:created>
  <dcterms:modified xsi:type="dcterms:W3CDTF">2024-08-16T15:12:39Z</dcterms:modified>
</cp:coreProperties>
</file>